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ECA Crew)\Dropbox (ECA Crew)\ECA\3-Projet\2018 AFFAIRE\20180328-2 Lotissement GALICE\6-Rendu\Dossier de Consultation des Entreprises\DPGF - DQE Modifiable\"/>
    </mc:Choice>
  </mc:AlternateContent>
  <xr:revisionPtr revIDLastSave="0" documentId="13_ncr:1_{D93CA96B-B093-42C7-8A13-980191F76161}" xr6:coauthVersionLast="38" xr6:coauthVersionMax="38" xr10:uidLastSave="{00000000-0000-0000-0000-000000000000}"/>
  <bookViews>
    <workbookView xWindow="600" yWindow="120" windowWidth="19320" windowHeight="12120" xr2:uid="{00000000-000D-0000-FFFF-FFFF00000000}"/>
  </bookViews>
  <sheets>
    <sheet name="Lotissement GALICE" sheetId="1" r:id="rId1"/>
  </sheets>
  <definedNames>
    <definedName name="_Toc169928860" localSheetId="0">'Lotissement GALICE'!#REF!</definedName>
    <definedName name="_xlnm.Print_Titles" localSheetId="0">'Lotissement GALICE'!$1:$2</definedName>
    <definedName name="_xlnm.Print_Area" localSheetId="0">'Lotissement GALICE'!$B$1:$G$91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" i="1" l="1"/>
  <c r="E80" i="1"/>
  <c r="E73" i="1"/>
  <c r="E59" i="1"/>
  <c r="E49" i="1"/>
  <c r="E51" i="1"/>
  <c r="E50" i="1"/>
  <c r="G49" i="1"/>
  <c r="G44" i="1"/>
  <c r="E28" i="1"/>
  <c r="E27" i="1"/>
  <c r="E26" i="1"/>
  <c r="E25" i="1"/>
  <c r="E24" i="1"/>
  <c r="E20" i="1"/>
  <c r="E19" i="1"/>
  <c r="E18" i="1"/>
  <c r="G19" i="1" l="1"/>
  <c r="G61" i="1" l="1"/>
  <c r="G73" i="1" l="1"/>
  <c r="G53" i="1"/>
  <c r="G54" i="1"/>
  <c r="G67" i="1" l="1"/>
  <c r="G68" i="1"/>
  <c r="G41" i="1"/>
  <c r="G42" i="1"/>
  <c r="G43" i="1"/>
  <c r="G45" i="1"/>
  <c r="G46" i="1"/>
  <c r="G50" i="1"/>
  <c r="G51" i="1"/>
  <c r="G52" i="1"/>
  <c r="G56" i="1" l="1"/>
  <c r="G28" i="1"/>
  <c r="G24" i="1"/>
  <c r="G25" i="1"/>
  <c r="G29" i="1" l="1"/>
  <c r="G27" i="1"/>
  <c r="G26" i="1"/>
  <c r="G5" i="1"/>
  <c r="G6" i="1" s="1"/>
  <c r="G30" i="1" l="1"/>
  <c r="G85" i="1"/>
  <c r="G84" i="1"/>
  <c r="G78" i="1"/>
  <c r="G79" i="1"/>
  <c r="G80" i="1"/>
  <c r="G74" i="1"/>
  <c r="G75" i="1" s="1"/>
  <c r="G60" i="1"/>
  <c r="G55" i="1"/>
  <c r="G69" i="1"/>
  <c r="G70" i="1" s="1"/>
  <c r="G59" i="1"/>
  <c r="G35" i="1"/>
  <c r="G36" i="1"/>
  <c r="G33" i="1"/>
  <c r="G18" i="1"/>
  <c r="G20" i="1"/>
  <c r="G14" i="1"/>
  <c r="G62" i="1" l="1"/>
  <c r="G86" i="1"/>
  <c r="G21" i="1"/>
  <c r="G81" i="1"/>
  <c r="G37" i="1"/>
  <c r="G8" i="1"/>
  <c r="G11" i="1" l="1"/>
  <c r="G10" i="1"/>
  <c r="G15" i="1"/>
  <c r="G16" i="1" l="1"/>
  <c r="G9" i="1"/>
  <c r="G12" i="1" s="1"/>
  <c r="G88" i="1" s="1"/>
  <c r="G89" i="1" l="1"/>
  <c r="G90" i="1" s="1"/>
</calcChain>
</file>

<file path=xl/sharedStrings.xml><?xml version="1.0" encoding="utf-8"?>
<sst xmlns="http://schemas.openxmlformats.org/spreadsheetml/2006/main" count="180" uniqueCount="130">
  <si>
    <t>U</t>
  </si>
  <si>
    <t>P.U.</t>
  </si>
  <si>
    <t>P.T. H.T.</t>
  </si>
  <si>
    <t>QTE ENTREPRISE</t>
  </si>
  <si>
    <t>DESIGNATION DES OUVRAGES</t>
  </si>
  <si>
    <t>L’ENTREPRISE EST SEULE RESPONSABLE DES QUANTITES</t>
  </si>
  <si>
    <t>Ft</t>
  </si>
  <si>
    <t>DPGF (DECOMPOSITION DU PRIX GLOBAL ET FORFAITAIRE)</t>
  </si>
  <si>
    <t>Prix Total T.T.C.=</t>
  </si>
  <si>
    <t>ml</t>
  </si>
  <si>
    <t>sous-total HT (I)=</t>
  </si>
  <si>
    <t>Sous-total HT(III)=</t>
  </si>
  <si>
    <t>T.V.A. 2,1%=</t>
  </si>
  <si>
    <t>§2.1</t>
  </si>
  <si>
    <t>§2.1.1</t>
  </si>
  <si>
    <t xml:space="preserve">Fourniture et pose panneau de chantier    </t>
  </si>
  <si>
    <t xml:space="preserve">Installation de chantier en matière d'hygiène et sécurité pour l'ensemble des batiments y compris engin de levage,baraquements,clôture de chantier...   </t>
  </si>
  <si>
    <t>Reconnaissance des réseaux existants</t>
  </si>
  <si>
    <t>§2.3</t>
  </si>
  <si>
    <t>§2.2.1</t>
  </si>
  <si>
    <t>DEMOLITION DE LA VOIRIE EXISTANTE (dito CCTP)</t>
  </si>
  <si>
    <t>TERRASSEMENTS (dito CCTP)</t>
  </si>
  <si>
    <t>m3</t>
  </si>
  <si>
    <t>Sous-total HT(IV)=</t>
  </si>
  <si>
    <t>Sous-total HT(VI)=</t>
  </si>
  <si>
    <t>Sous-total HT(VII)=</t>
  </si>
  <si>
    <t>SIGNALISATIONS (dito CCTP)</t>
  </si>
  <si>
    <t>ASSAINISSEMENT (dito CCTP)</t>
  </si>
  <si>
    <t>§2.6</t>
  </si>
  <si>
    <t xml:space="preserve">Panneau limitation de vitesse à 30km/ type B14 </t>
  </si>
  <si>
    <t>Panneau indication de voie sans issue type C13a</t>
  </si>
  <si>
    <t>Sous-total HT(VIII)=</t>
  </si>
  <si>
    <t>Fourniture et pose y compris sujétions necessaires</t>
  </si>
  <si>
    <t>ADDUCTION EN EAU POTABLE (dito CCTP)</t>
  </si>
  <si>
    <t>Sous-total HT(IX)=</t>
  </si>
  <si>
    <t>RESEAU ELECTRIQUE (dito CCTP)</t>
  </si>
  <si>
    <t>§2.7</t>
  </si>
  <si>
    <t>§2.8</t>
  </si>
  <si>
    <t>ECLAIRAGE EXTERIEUR (dito CCTP)</t>
  </si>
  <si>
    <t>§2.8.2</t>
  </si>
  <si>
    <t>RESEAU DE TELECOMMUNICATION  (dito CCTP)</t>
  </si>
  <si>
    <t>Sous-total HT(X)=</t>
  </si>
  <si>
    <t>§2.9.2</t>
  </si>
  <si>
    <t xml:space="preserve">Fourniture et mise en œuvre y compris toutes sujétions necessaires </t>
  </si>
  <si>
    <t>Caniveaux préfabriqués type CS2 ( 25x13,5)</t>
  </si>
  <si>
    <t>Massifs d'ancrage en béton armé 0,60x0,60m (coffrage,betonnage et ferraillage)</t>
  </si>
  <si>
    <t>Peinture au sol pour parking et chaussée (y compris zébra)</t>
  </si>
  <si>
    <t xml:space="preserve">Essai de compactage </t>
  </si>
  <si>
    <t>§1.7</t>
  </si>
  <si>
    <t>§1.7.1</t>
  </si>
  <si>
    <t>Implantation, plans d'installation de chantier, plannings, plans d'exécutions etc..</t>
  </si>
  <si>
    <t>DEMARCHE ET DOCUMENT ADMINISTRATIF ET TECHNIQUE (dito CCTP)</t>
  </si>
  <si>
    <t>TRAVAUX PREPARATOIRE ET INSTALLATION DE CHANTIER (dito CCTP)</t>
  </si>
  <si>
    <r>
      <t>m</t>
    </r>
    <r>
      <rPr>
        <vertAlign val="superscript"/>
        <sz val="10"/>
        <rFont val="Arial"/>
        <family val="2"/>
      </rPr>
      <t>3</t>
    </r>
  </si>
  <si>
    <t>Evacuation des gravats béton</t>
  </si>
  <si>
    <t>§2.0</t>
  </si>
  <si>
    <t>Piquetage et repérage du tracé des réseaux existants</t>
  </si>
  <si>
    <t>Purge du sol y compris évacuation et mise en décharge (si nécessaire)</t>
  </si>
  <si>
    <t>§2.6.2.1</t>
  </si>
  <si>
    <t>§2.6.2.2</t>
  </si>
  <si>
    <t>Couche de roulement revêtement en béton armé balayé de 0,15m d'épaisseur (y compris coffrage et ferraillage )</t>
  </si>
  <si>
    <t>Bordures de trottoirs préfabriqués type T2 (section: 15x25cm)</t>
  </si>
  <si>
    <t>§2.7.4.3</t>
  </si>
  <si>
    <t>§2.7.4.4</t>
  </si>
  <si>
    <t>§2.7.4.1</t>
  </si>
  <si>
    <t>§2.7.4.2</t>
  </si>
  <si>
    <t>§2.7.5</t>
  </si>
  <si>
    <t>§2.7.6</t>
  </si>
  <si>
    <t>§2.8.4</t>
  </si>
  <si>
    <t>Eau pluviale</t>
  </si>
  <si>
    <t>Eau usée et eau vanne</t>
  </si>
  <si>
    <t>Candélabres à mât avec lampes LED y compris interupteur horaire</t>
  </si>
  <si>
    <t>Tuyaux PTT  3 x 42/45 mm</t>
  </si>
  <si>
    <t>Caniveaux préfabriqués type CC2 ( 50x14)</t>
  </si>
  <si>
    <t>Tuyaux type PEHD Diam. 63mm réseau AEP</t>
  </si>
  <si>
    <t>Tuyaux type PEHD Diam. 63mm réseau incendie</t>
  </si>
  <si>
    <t>Borne incendie</t>
  </si>
  <si>
    <t>Couche de circulation pietonne revêtement en béton armé balayé de 0,12m d'épaisseur (y compris coffrage et ferraillage )</t>
  </si>
  <si>
    <t>§2.5</t>
  </si>
  <si>
    <t>§2.5.1</t>
  </si>
  <si>
    <t>Tuyaux PVC CR8 Diam. 200mm</t>
  </si>
  <si>
    <t>§2.8.7</t>
  </si>
  <si>
    <t>§2.8.7.2</t>
  </si>
  <si>
    <t>§2.9.4</t>
  </si>
  <si>
    <t>§2.9.6</t>
  </si>
  <si>
    <t>§2.9.7</t>
  </si>
  <si>
    <t xml:space="preserve">§2.9.7 </t>
  </si>
  <si>
    <t>§2.10</t>
  </si>
  <si>
    <t>§2.10.1</t>
  </si>
  <si>
    <t>§2.10.3</t>
  </si>
  <si>
    <t>§2.11</t>
  </si>
  <si>
    <t>§2.11.1</t>
  </si>
  <si>
    <t>§2.11.3</t>
  </si>
  <si>
    <t>§2.11.5</t>
  </si>
  <si>
    <t>§2.12</t>
  </si>
  <si>
    <t>§2.13.1</t>
  </si>
  <si>
    <t>§2.13</t>
  </si>
  <si>
    <t>Démolition de la voirie existante + trottoirs y compris toutes sujétions.</t>
  </si>
  <si>
    <t>VOIRIES et TROTTOIRS   (dito CCTP)</t>
  </si>
  <si>
    <t>Regard de branchement étanche diam.0,30m avec tampon en fonte</t>
  </si>
  <si>
    <t>FT</t>
  </si>
  <si>
    <t>Regard de branchement 0,50x0,50m avec tampon en fonte</t>
  </si>
  <si>
    <t>RESEAU INCENDIE (dito CCTP)</t>
  </si>
  <si>
    <t>§2.9.8</t>
  </si>
  <si>
    <t>Chambre de tirage PTT en béton armé LT1 + couverture</t>
  </si>
  <si>
    <t>Réalisation de couche de forme par substitution des terres ep=30cm 0/100</t>
  </si>
  <si>
    <t>Fourniture et  pose géotextile de classe 4,</t>
  </si>
  <si>
    <t>Raccordement au réseau existant y compris rehausse</t>
  </si>
  <si>
    <t>Tuyaux PVC CR8 diam. 250mm</t>
  </si>
  <si>
    <t>Tuyaux PVC CR8 diam. 315mm</t>
  </si>
  <si>
    <t>Essai pression et désinfection</t>
  </si>
  <si>
    <t>Essai d'étanchéité sur reseau EU</t>
  </si>
  <si>
    <t>Fourreau aiguillé  BT, TPC 63 mm et HT TPC 110 mm</t>
  </si>
  <si>
    <t>sous-total HT (II)=</t>
  </si>
  <si>
    <t>Sous-total HT(V)=</t>
  </si>
  <si>
    <t>Sous-total HT(IIX)=</t>
  </si>
  <si>
    <t>Sous-total HT(XI)=</t>
  </si>
  <si>
    <t xml:space="preserve">Prix total H.T (I+….+XI) = </t>
  </si>
  <si>
    <r>
      <t>m</t>
    </r>
    <r>
      <rPr>
        <vertAlign val="superscript"/>
        <sz val="10"/>
        <rFont val="Arial"/>
        <family val="2"/>
      </rPr>
      <t>2</t>
    </r>
  </si>
  <si>
    <t>Bouche a clef</t>
  </si>
  <si>
    <t>Fourniture et pose des panneaux de signalisation verticale</t>
  </si>
  <si>
    <t>Fourniture et pose de signalisation horizontale</t>
  </si>
  <si>
    <t>Tuyaux PVC CR8 diam. 200mm</t>
  </si>
  <si>
    <t>Buse étanche diam.0,80m avec tampon en fonte étanche y compris rehausse</t>
  </si>
  <si>
    <t>Buse étanche diam.0,60m avec tampon en fonte étanche y compris rehausse</t>
  </si>
  <si>
    <t>Regard de branchement diam. 0,80m avec tampon béton y compris rehausse</t>
  </si>
  <si>
    <t>Regard de branchement diam. 0,80m avec grille concave y compris rehausse</t>
  </si>
  <si>
    <t>Regard de branchement diam. 0,80m avec grille avaloir + tampon fonte y/c rehausse</t>
  </si>
  <si>
    <t>Fourreau aiguillé 63mm + mise à la terre, cuivre 25 mm²</t>
  </si>
  <si>
    <t>Regarde en béton armé 0,50 m x 0,50m + tampon 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</si>
</sst>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#,##0.00\ &quot;€&quot;"/>
    <numFmt numFmtId="166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2" fontId="0" fillId="0" borderId="0" xfId="0" applyNumberFormat="1"/>
    <xf numFmtId="49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18" xfId="1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0" fillId="0" borderId="0" xfId="0" applyFill="1"/>
    <xf numFmtId="49" fontId="1" fillId="0" borderId="11" xfId="0" applyNumberFormat="1" applyFont="1" applyFill="1" applyBorder="1" applyAlignment="1">
      <alignment wrapText="1"/>
    </xf>
    <xf numFmtId="49" fontId="6" fillId="0" borderId="2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4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1" xfId="0" applyFont="1" applyBorder="1"/>
    <xf numFmtId="166" fontId="7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1" xfId="0" applyFont="1" applyBorder="1"/>
    <xf numFmtId="165" fontId="0" fillId="0" borderId="33" xfId="0" applyNumberForma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wrapText="1"/>
    </xf>
    <xf numFmtId="0" fontId="1" fillId="0" borderId="28" xfId="0" applyFont="1" applyBorder="1"/>
    <xf numFmtId="166" fontId="7" fillId="0" borderId="28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5" fontId="0" fillId="0" borderId="38" xfId="0" applyNumberForma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6" fillId="0" borderId="14" xfId="0" applyNumberFormat="1" applyFont="1" applyFill="1" applyBorder="1" applyAlignment="1">
      <alignment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3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/>
    </xf>
    <xf numFmtId="0" fontId="1" fillId="0" borderId="21" xfId="0" applyFont="1" applyBorder="1"/>
    <xf numFmtId="166" fontId="7" fillId="0" borderId="20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5" fontId="2" fillId="0" borderId="1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165" fontId="2" fillId="0" borderId="24" xfId="0" applyNumberFormat="1" applyFont="1" applyFill="1" applyBorder="1" applyAlignment="1">
      <alignment horizontal="right"/>
    </xf>
    <xf numFmtId="165" fontId="2" fillId="0" borderId="25" xfId="0" applyNumberFormat="1" applyFont="1" applyFill="1" applyBorder="1" applyAlignment="1">
      <alignment horizontal="right"/>
    </xf>
    <xf numFmtId="165" fontId="2" fillId="0" borderId="26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left" wrapText="1"/>
    </xf>
    <xf numFmtId="49" fontId="6" fillId="0" borderId="36" xfId="0" applyNumberFormat="1" applyFont="1" applyFill="1" applyBorder="1" applyAlignment="1">
      <alignment horizontal="left" wrapText="1"/>
    </xf>
    <xf numFmtId="49" fontId="6" fillId="0" borderId="37" xfId="0" applyNumberFormat="1" applyFont="1" applyFill="1" applyBorder="1" applyAlignment="1">
      <alignment horizontal="left" wrapText="1"/>
    </xf>
    <xf numFmtId="49" fontId="6" fillId="0" borderId="42" xfId="0" applyNumberFormat="1" applyFont="1" applyFill="1" applyBorder="1" applyAlignment="1">
      <alignment horizontal="left" wrapText="1"/>
    </xf>
    <xf numFmtId="49" fontId="6" fillId="0" borderId="43" xfId="0" applyNumberFormat="1" applyFont="1" applyFill="1" applyBorder="1" applyAlignment="1">
      <alignment horizontal="left" wrapText="1"/>
    </xf>
    <xf numFmtId="49" fontId="6" fillId="0" borderId="44" xfId="0" applyNumberFormat="1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</cellXfs>
  <cellStyles count="4">
    <cellStyle name="Milliers" xfId="1" builtinId="3"/>
    <cellStyle name="Monétaire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1"/>
  <sheetViews>
    <sheetView tabSelected="1" view="pageLayout" topLeftCell="A121" zoomScale="130" zoomScaleNormal="100" zoomScaleSheetLayoutView="130" zoomScalePageLayoutView="130" workbookViewId="0">
      <selection activeCell="C99" sqref="C99"/>
    </sheetView>
  </sheetViews>
  <sheetFormatPr baseColWidth="10" defaultRowHeight="12.75" outlineLevelRow="2" x14ac:dyDescent="0.2"/>
  <cols>
    <col min="1" max="1" width="2.42578125" customWidth="1"/>
    <col min="2" max="2" width="7.85546875" bestFit="1" customWidth="1"/>
    <col min="3" max="3" width="66.85546875" customWidth="1"/>
    <col min="4" max="4" width="5.140625" customWidth="1"/>
    <col min="5" max="5" width="14.85546875" style="3" customWidth="1"/>
    <col min="6" max="6" width="12.85546875" style="2" customWidth="1"/>
    <col min="7" max="7" width="12" style="2" customWidth="1"/>
    <col min="8" max="8" width="1.42578125" customWidth="1"/>
  </cols>
  <sheetData>
    <row r="1" spans="2:7" ht="34.5" customHeight="1" thickBot="1" x14ac:dyDescent="0.25">
      <c r="B1" s="114" t="s">
        <v>7</v>
      </c>
      <c r="C1" s="115"/>
      <c r="D1" s="115"/>
      <c r="E1" s="115"/>
      <c r="F1" s="115"/>
      <c r="G1" s="116"/>
    </row>
    <row r="2" spans="2:7" s="1" customFormat="1" ht="20.25" customHeight="1" x14ac:dyDescent="0.2">
      <c r="B2" s="23"/>
      <c r="C2" s="24" t="s">
        <v>4</v>
      </c>
      <c r="D2" s="24" t="s">
        <v>0</v>
      </c>
      <c r="E2" s="24" t="s">
        <v>3</v>
      </c>
      <c r="F2" s="24" t="s">
        <v>1</v>
      </c>
      <c r="G2" s="25" t="s">
        <v>2</v>
      </c>
    </row>
    <row r="3" spans="2:7" s="1" customFormat="1" ht="18" customHeight="1" thickBot="1" x14ac:dyDescent="0.25">
      <c r="B3" s="117" t="s">
        <v>5</v>
      </c>
      <c r="C3" s="118"/>
      <c r="D3" s="118"/>
      <c r="E3" s="118"/>
      <c r="F3" s="118"/>
      <c r="G3" s="119"/>
    </row>
    <row r="4" spans="2:7" s="1" customFormat="1" ht="15" customHeight="1" thickBot="1" x14ac:dyDescent="0.25">
      <c r="B4" s="92" t="s">
        <v>48</v>
      </c>
      <c r="C4" s="124" t="s">
        <v>51</v>
      </c>
      <c r="D4" s="124"/>
      <c r="E4" s="124"/>
      <c r="F4" s="124"/>
      <c r="G4" s="125"/>
    </row>
    <row r="5" spans="2:7" s="1" customFormat="1" ht="15" customHeight="1" x14ac:dyDescent="0.2">
      <c r="B5" s="93" t="s">
        <v>49</v>
      </c>
      <c r="C5" s="94" t="s">
        <v>50</v>
      </c>
      <c r="D5" s="95" t="s">
        <v>6</v>
      </c>
      <c r="E5" s="96">
        <v>1</v>
      </c>
      <c r="F5" s="97"/>
      <c r="G5" s="98">
        <f>F5*E5</f>
        <v>0</v>
      </c>
    </row>
    <row r="6" spans="2:7" s="1" customFormat="1" ht="15" customHeight="1" thickBot="1" x14ac:dyDescent="0.25">
      <c r="B6" s="89"/>
      <c r="C6" s="120" t="s">
        <v>10</v>
      </c>
      <c r="D6" s="121"/>
      <c r="E6" s="121"/>
      <c r="F6" s="122"/>
      <c r="G6" s="26">
        <f>SUM(G5)</f>
        <v>0</v>
      </c>
    </row>
    <row r="7" spans="2:7" s="1" customFormat="1" ht="15" customHeight="1" thickBot="1" x14ac:dyDescent="0.25">
      <c r="B7" s="17" t="s">
        <v>55</v>
      </c>
      <c r="C7" s="112" t="s">
        <v>52</v>
      </c>
      <c r="D7" s="112"/>
      <c r="E7" s="112"/>
      <c r="F7" s="112"/>
      <c r="G7" s="113"/>
    </row>
    <row r="8" spans="2:7" s="1" customFormat="1" ht="25.5" x14ac:dyDescent="0.2">
      <c r="B8" s="79" t="s">
        <v>13</v>
      </c>
      <c r="C8" s="48" t="s">
        <v>16</v>
      </c>
      <c r="D8" s="49" t="s">
        <v>6</v>
      </c>
      <c r="E8" s="29">
        <v>1</v>
      </c>
      <c r="F8" s="34"/>
      <c r="G8" s="30">
        <f>F8*E8</f>
        <v>0</v>
      </c>
    </row>
    <row r="9" spans="2:7" s="1" customFormat="1" ht="15" customHeight="1" x14ac:dyDescent="0.2">
      <c r="B9" s="80" t="s">
        <v>14</v>
      </c>
      <c r="C9" s="46" t="s">
        <v>15</v>
      </c>
      <c r="D9" s="47" t="s">
        <v>6</v>
      </c>
      <c r="E9" s="38">
        <v>1</v>
      </c>
      <c r="F9" s="39"/>
      <c r="G9" s="43">
        <f>F9*E9</f>
        <v>0</v>
      </c>
    </row>
    <row r="10" spans="2:7" s="1" customFormat="1" ht="15" customHeight="1" x14ac:dyDescent="0.2">
      <c r="B10" s="79" t="s">
        <v>19</v>
      </c>
      <c r="C10" s="13" t="s">
        <v>17</v>
      </c>
      <c r="D10" s="21" t="s">
        <v>6</v>
      </c>
      <c r="E10" s="27">
        <v>1</v>
      </c>
      <c r="F10" s="22"/>
      <c r="G10" s="30">
        <f>F10*E10</f>
        <v>0</v>
      </c>
    </row>
    <row r="11" spans="2:7" s="1" customFormat="1" ht="15" customHeight="1" x14ac:dyDescent="0.2">
      <c r="B11" s="80" t="s">
        <v>18</v>
      </c>
      <c r="C11" s="4" t="s">
        <v>56</v>
      </c>
      <c r="D11" s="6" t="s">
        <v>6</v>
      </c>
      <c r="E11" s="28">
        <v>1</v>
      </c>
      <c r="F11" s="5"/>
      <c r="G11" s="43">
        <f t="shared" ref="G11" si="0">F11*E11</f>
        <v>0</v>
      </c>
    </row>
    <row r="12" spans="2:7" s="1" customFormat="1" ht="15" customHeight="1" thickBot="1" x14ac:dyDescent="0.25">
      <c r="B12" s="56"/>
      <c r="C12" s="120" t="s">
        <v>113</v>
      </c>
      <c r="D12" s="121"/>
      <c r="E12" s="121"/>
      <c r="F12" s="122"/>
      <c r="G12" s="26">
        <f>SUM(G8:G11)</f>
        <v>0</v>
      </c>
    </row>
    <row r="13" spans="2:7" ht="15" customHeight="1" thickBot="1" x14ac:dyDescent="0.25">
      <c r="B13" s="17" t="s">
        <v>78</v>
      </c>
      <c r="C13" s="112" t="s">
        <v>20</v>
      </c>
      <c r="D13" s="112"/>
      <c r="E13" s="112"/>
      <c r="F13" s="112"/>
      <c r="G13" s="113"/>
    </row>
    <row r="14" spans="2:7" ht="15" customHeight="1" x14ac:dyDescent="0.2">
      <c r="B14" s="79" t="s">
        <v>78</v>
      </c>
      <c r="C14" s="61" t="s">
        <v>97</v>
      </c>
      <c r="D14" s="21" t="s">
        <v>118</v>
      </c>
      <c r="E14" s="33">
        <v>280</v>
      </c>
      <c r="F14" s="22"/>
      <c r="G14" s="30">
        <f t="shared" ref="G14:G15" si="1">F14*E14</f>
        <v>0</v>
      </c>
    </row>
    <row r="15" spans="2:7" ht="15" customHeight="1" x14ac:dyDescent="0.2">
      <c r="B15" s="80" t="s">
        <v>79</v>
      </c>
      <c r="C15" s="62" t="s">
        <v>54</v>
      </c>
      <c r="D15" s="21" t="s">
        <v>53</v>
      </c>
      <c r="E15" s="33">
        <v>280</v>
      </c>
      <c r="F15" s="5"/>
      <c r="G15" s="43">
        <f t="shared" si="1"/>
        <v>0</v>
      </c>
    </row>
    <row r="16" spans="2:7" ht="15" customHeight="1" thickBot="1" x14ac:dyDescent="0.25">
      <c r="B16" s="50"/>
      <c r="C16" s="123" t="s">
        <v>11</v>
      </c>
      <c r="D16" s="123"/>
      <c r="E16" s="123"/>
      <c r="F16" s="123"/>
      <c r="G16" s="99">
        <f>SUM(G14:G15)</f>
        <v>0</v>
      </c>
    </row>
    <row r="17" spans="2:7" ht="15" customHeight="1" thickBot="1" x14ac:dyDescent="0.25">
      <c r="B17" s="40" t="s">
        <v>28</v>
      </c>
      <c r="C17" s="111" t="s">
        <v>21</v>
      </c>
      <c r="D17" s="112"/>
      <c r="E17" s="112"/>
      <c r="F17" s="112"/>
      <c r="G17" s="113"/>
    </row>
    <row r="18" spans="2:7" ht="15" customHeight="1" outlineLevel="2" x14ac:dyDescent="0.2">
      <c r="B18" s="60" t="s">
        <v>58</v>
      </c>
      <c r="C18" s="37" t="s">
        <v>57</v>
      </c>
      <c r="D18" s="101" t="s">
        <v>53</v>
      </c>
      <c r="E18" s="33">
        <f>1400*0.2</f>
        <v>280</v>
      </c>
      <c r="F18" s="22"/>
      <c r="G18" s="43">
        <f>(F18*E18)</f>
        <v>0</v>
      </c>
    </row>
    <row r="19" spans="2:7" ht="15" customHeight="1" outlineLevel="2" x14ac:dyDescent="0.2">
      <c r="B19" s="80" t="s">
        <v>59</v>
      </c>
      <c r="C19" s="37" t="s">
        <v>105</v>
      </c>
      <c r="D19" s="21" t="s">
        <v>53</v>
      </c>
      <c r="E19" s="33">
        <f>1400*0.3</f>
        <v>420</v>
      </c>
      <c r="F19" s="22"/>
      <c r="G19" s="43">
        <f>(F19*E19)</f>
        <v>0</v>
      </c>
    </row>
    <row r="20" spans="2:7" ht="15" customHeight="1" outlineLevel="2" x14ac:dyDescent="0.2">
      <c r="B20" s="80" t="s">
        <v>59</v>
      </c>
      <c r="C20" s="37" t="s">
        <v>106</v>
      </c>
      <c r="D20" s="21" t="s">
        <v>118</v>
      </c>
      <c r="E20" s="33">
        <f>1400</f>
        <v>1400</v>
      </c>
      <c r="F20" s="22"/>
      <c r="G20" s="43">
        <f t="shared" ref="G20" si="2">(F20*E20)</f>
        <v>0</v>
      </c>
    </row>
    <row r="21" spans="2:7" ht="15" customHeight="1" thickBot="1" x14ac:dyDescent="0.25">
      <c r="B21" s="31"/>
      <c r="C21" s="108" t="s">
        <v>23</v>
      </c>
      <c r="D21" s="109"/>
      <c r="E21" s="109"/>
      <c r="F21" s="110"/>
      <c r="G21" s="100">
        <f>SUM(G18:G20)</f>
        <v>0</v>
      </c>
    </row>
    <row r="22" spans="2:7" s="12" customFormat="1" ht="15" customHeight="1" outlineLevel="1" thickBot="1" x14ac:dyDescent="0.25">
      <c r="B22" s="40" t="s">
        <v>36</v>
      </c>
      <c r="C22" s="111" t="s">
        <v>98</v>
      </c>
      <c r="D22" s="112"/>
      <c r="E22" s="112"/>
      <c r="F22" s="112"/>
      <c r="G22" s="113"/>
    </row>
    <row r="23" spans="2:7" s="12" customFormat="1" ht="15" customHeight="1" outlineLevel="1" x14ac:dyDescent="0.2">
      <c r="B23" s="64"/>
      <c r="C23" s="63" t="s">
        <v>43</v>
      </c>
      <c r="D23" s="65"/>
      <c r="E23" s="65"/>
      <c r="F23" s="65"/>
      <c r="G23" s="66"/>
    </row>
    <row r="24" spans="2:7" s="12" customFormat="1" ht="15" customHeight="1" outlineLevel="1" x14ac:dyDescent="0.2">
      <c r="B24" s="77" t="s">
        <v>64</v>
      </c>
      <c r="C24" s="4" t="s">
        <v>60</v>
      </c>
      <c r="D24" s="6" t="s">
        <v>53</v>
      </c>
      <c r="E24" s="44">
        <f>1200*0.15</f>
        <v>180</v>
      </c>
      <c r="F24" s="5"/>
      <c r="G24" s="43">
        <f t="shared" ref="G24:G25" si="3">(F24*E24)</f>
        <v>0</v>
      </c>
    </row>
    <row r="25" spans="2:7" s="12" customFormat="1" ht="15" customHeight="1" outlineLevel="1" x14ac:dyDescent="0.2">
      <c r="B25" s="77" t="s">
        <v>65</v>
      </c>
      <c r="C25" s="4" t="s">
        <v>77</v>
      </c>
      <c r="D25" s="21" t="s">
        <v>53</v>
      </c>
      <c r="E25" s="44">
        <f>(290+36+280+130)*0.12</f>
        <v>88.32</v>
      </c>
      <c r="F25" s="5"/>
      <c r="G25" s="43">
        <f t="shared" si="3"/>
        <v>0</v>
      </c>
    </row>
    <row r="26" spans="2:7" s="12" customFormat="1" ht="15" customHeight="1" outlineLevel="1" x14ac:dyDescent="0.2">
      <c r="B26" s="77" t="s">
        <v>62</v>
      </c>
      <c r="C26" s="4" t="s">
        <v>61</v>
      </c>
      <c r="D26" s="36" t="s">
        <v>9</v>
      </c>
      <c r="E26" s="44">
        <f>35+110+18+24+47+68+18</f>
        <v>320</v>
      </c>
      <c r="F26" s="5"/>
      <c r="G26" s="43">
        <f>(F26*E26)</f>
        <v>0</v>
      </c>
    </row>
    <row r="27" spans="2:7" s="12" customFormat="1" ht="15" customHeight="1" outlineLevel="1" x14ac:dyDescent="0.2">
      <c r="B27" s="102" t="s">
        <v>63</v>
      </c>
      <c r="C27" s="4" t="s">
        <v>44</v>
      </c>
      <c r="D27" s="36" t="s">
        <v>9</v>
      </c>
      <c r="E27" s="44">
        <f>35+110+18+24+47+68+18</f>
        <v>320</v>
      </c>
      <c r="F27" s="5"/>
      <c r="G27" s="43">
        <f t="shared" ref="G27:G28" si="4">(F27*E27)</f>
        <v>0</v>
      </c>
    </row>
    <row r="28" spans="2:7" s="12" customFormat="1" ht="15" customHeight="1" outlineLevel="1" x14ac:dyDescent="0.2">
      <c r="B28" s="103"/>
      <c r="C28" s="4" t="s">
        <v>73</v>
      </c>
      <c r="D28" s="36" t="s">
        <v>9</v>
      </c>
      <c r="E28" s="44">
        <f>16+3+25+9+26+3.5+3</f>
        <v>85.5</v>
      </c>
      <c r="F28" s="5"/>
      <c r="G28" s="43">
        <f t="shared" si="4"/>
        <v>0</v>
      </c>
    </row>
    <row r="29" spans="2:7" s="12" customFormat="1" ht="15" customHeight="1" outlineLevel="2" x14ac:dyDescent="0.2">
      <c r="B29" s="77"/>
      <c r="C29" s="4" t="s">
        <v>47</v>
      </c>
      <c r="D29" s="36" t="s">
        <v>6</v>
      </c>
      <c r="E29" s="44">
        <v>3</v>
      </c>
      <c r="F29" s="5"/>
      <c r="G29" s="43">
        <f t="shared" ref="G29" si="5">(F29*E29)</f>
        <v>0</v>
      </c>
    </row>
    <row r="30" spans="2:7" ht="15" customHeight="1" outlineLevel="2" thickBot="1" x14ac:dyDescent="0.25">
      <c r="B30" s="50"/>
      <c r="C30" s="123" t="s">
        <v>114</v>
      </c>
      <c r="D30" s="123"/>
      <c r="E30" s="123"/>
      <c r="F30" s="123"/>
      <c r="G30" s="99">
        <f>SUM(G24:G29)</f>
        <v>0</v>
      </c>
    </row>
    <row r="31" spans="2:7" ht="15" customHeight="1" outlineLevel="2" thickBot="1" x14ac:dyDescent="0.25">
      <c r="B31" s="17" t="s">
        <v>66</v>
      </c>
      <c r="C31" s="112" t="s">
        <v>26</v>
      </c>
      <c r="D31" s="112"/>
      <c r="E31" s="112"/>
      <c r="F31" s="112"/>
      <c r="G31" s="113"/>
    </row>
    <row r="32" spans="2:7" ht="15" customHeight="1" outlineLevel="2" x14ac:dyDescent="0.2">
      <c r="B32" s="103" t="s">
        <v>66</v>
      </c>
      <c r="C32" s="127" t="s">
        <v>121</v>
      </c>
      <c r="D32" s="128"/>
      <c r="E32" s="128"/>
      <c r="F32" s="128"/>
      <c r="G32" s="129"/>
    </row>
    <row r="33" spans="2:7" ht="15" customHeight="1" outlineLevel="2" x14ac:dyDescent="0.2">
      <c r="B33" s="126"/>
      <c r="C33" s="32" t="s">
        <v>46</v>
      </c>
      <c r="D33" s="36" t="s">
        <v>100</v>
      </c>
      <c r="E33" s="44">
        <v>1</v>
      </c>
      <c r="F33" s="5"/>
      <c r="G33" s="43">
        <f>(F33*E33)</f>
        <v>0</v>
      </c>
    </row>
    <row r="34" spans="2:7" ht="15" customHeight="1" outlineLevel="2" x14ac:dyDescent="0.2">
      <c r="B34" s="126" t="s">
        <v>67</v>
      </c>
      <c r="C34" s="130" t="s">
        <v>120</v>
      </c>
      <c r="D34" s="131"/>
      <c r="E34" s="131"/>
      <c r="F34" s="131"/>
      <c r="G34" s="132"/>
    </row>
    <row r="35" spans="2:7" ht="15" customHeight="1" outlineLevel="2" x14ac:dyDescent="0.2">
      <c r="B35" s="126"/>
      <c r="C35" s="32" t="s">
        <v>29</v>
      </c>
      <c r="D35" s="36" t="s">
        <v>0</v>
      </c>
      <c r="E35" s="44">
        <v>1</v>
      </c>
      <c r="F35" s="5"/>
      <c r="G35" s="43">
        <f t="shared" ref="G35" si="6">(F35*E35)</f>
        <v>0</v>
      </c>
    </row>
    <row r="36" spans="2:7" ht="15" customHeight="1" outlineLevel="2" x14ac:dyDescent="0.2">
      <c r="B36" s="126"/>
      <c r="C36" s="32" t="s">
        <v>30</v>
      </c>
      <c r="D36" s="36" t="s">
        <v>0</v>
      </c>
      <c r="E36" s="44">
        <v>1</v>
      </c>
      <c r="F36" s="5"/>
      <c r="G36" s="43">
        <f t="shared" ref="G36" si="7">(F36*E36)</f>
        <v>0</v>
      </c>
    </row>
    <row r="37" spans="2:7" ht="15" customHeight="1" outlineLevel="2" thickBot="1" x14ac:dyDescent="0.25">
      <c r="B37" s="50"/>
      <c r="C37" s="123" t="s">
        <v>24</v>
      </c>
      <c r="D37" s="123"/>
      <c r="E37" s="123"/>
      <c r="F37" s="123"/>
      <c r="G37" s="99">
        <f>SUM(G33:G36)</f>
        <v>0</v>
      </c>
    </row>
    <row r="38" spans="2:7" ht="15" customHeight="1" outlineLevel="2" thickBot="1" x14ac:dyDescent="0.25">
      <c r="B38" s="40" t="s">
        <v>37</v>
      </c>
      <c r="C38" s="111" t="s">
        <v>27</v>
      </c>
      <c r="D38" s="112"/>
      <c r="E38" s="112"/>
      <c r="F38" s="112"/>
      <c r="G38" s="113"/>
    </row>
    <row r="39" spans="2:7" ht="15" customHeight="1" outlineLevel="2" x14ac:dyDescent="0.2">
      <c r="B39" s="71"/>
      <c r="C39" s="72" t="s">
        <v>70</v>
      </c>
      <c r="D39" s="72"/>
      <c r="E39" s="72"/>
      <c r="F39" s="72"/>
      <c r="G39" s="73"/>
    </row>
    <row r="40" spans="2:7" ht="15" customHeight="1" outlineLevel="2" x14ac:dyDescent="0.2">
      <c r="B40" s="102" t="s">
        <v>39</v>
      </c>
      <c r="C40" s="51" t="s">
        <v>32</v>
      </c>
      <c r="D40" s="67"/>
      <c r="E40" s="68"/>
      <c r="F40" s="68"/>
      <c r="G40" s="90"/>
    </row>
    <row r="41" spans="2:7" ht="15" customHeight="1" outlineLevel="2" x14ac:dyDescent="0.2">
      <c r="B41" s="104"/>
      <c r="C41" s="32" t="s">
        <v>80</v>
      </c>
      <c r="D41" s="6" t="s">
        <v>9</v>
      </c>
      <c r="E41" s="44">
        <v>360</v>
      </c>
      <c r="F41" s="22"/>
      <c r="G41" s="43">
        <f t="shared" ref="G41:G46" si="8">(F41*E41)</f>
        <v>0</v>
      </c>
    </row>
    <row r="42" spans="2:7" ht="15" customHeight="1" outlineLevel="2" x14ac:dyDescent="0.2">
      <c r="B42" s="102" t="s">
        <v>68</v>
      </c>
      <c r="C42" s="70" t="s">
        <v>99</v>
      </c>
      <c r="D42" s="41" t="s">
        <v>0</v>
      </c>
      <c r="E42" s="44">
        <v>16</v>
      </c>
      <c r="F42" s="22"/>
      <c r="G42" s="43">
        <f t="shared" si="8"/>
        <v>0</v>
      </c>
    </row>
    <row r="43" spans="2:7" ht="15" customHeight="1" outlineLevel="2" x14ac:dyDescent="0.2">
      <c r="B43" s="104"/>
      <c r="C43" s="70" t="s">
        <v>124</v>
      </c>
      <c r="D43" s="41" t="s">
        <v>0</v>
      </c>
      <c r="E43" s="44">
        <v>13</v>
      </c>
      <c r="F43" s="22"/>
      <c r="G43" s="43">
        <f t="shared" si="8"/>
        <v>0</v>
      </c>
    </row>
    <row r="44" spans="2:7" ht="15" customHeight="1" outlineLevel="2" x14ac:dyDescent="0.2">
      <c r="B44" s="103"/>
      <c r="C44" s="70" t="s">
        <v>123</v>
      </c>
      <c r="D44" s="41" t="s">
        <v>0</v>
      </c>
      <c r="E44" s="44">
        <v>2</v>
      </c>
      <c r="F44" s="22"/>
      <c r="G44" s="43">
        <f t="shared" ref="G44" si="9">(F44*E44)</f>
        <v>0</v>
      </c>
    </row>
    <row r="45" spans="2:7" ht="15" customHeight="1" outlineLevel="2" x14ac:dyDescent="0.2">
      <c r="B45" s="78" t="s">
        <v>81</v>
      </c>
      <c r="C45" s="69" t="s">
        <v>107</v>
      </c>
      <c r="D45" s="41" t="s">
        <v>100</v>
      </c>
      <c r="E45" s="6">
        <v>1</v>
      </c>
      <c r="F45" s="22"/>
      <c r="G45" s="43">
        <f t="shared" si="8"/>
        <v>0</v>
      </c>
    </row>
    <row r="46" spans="2:7" ht="15" customHeight="1" outlineLevel="2" x14ac:dyDescent="0.2">
      <c r="B46" s="60" t="s">
        <v>82</v>
      </c>
      <c r="C46" s="42" t="s">
        <v>111</v>
      </c>
      <c r="D46" s="41" t="s">
        <v>0</v>
      </c>
      <c r="E46" s="6">
        <v>1</v>
      </c>
      <c r="F46" s="22"/>
      <c r="G46" s="43">
        <f t="shared" si="8"/>
        <v>0</v>
      </c>
    </row>
    <row r="47" spans="2:7" ht="15" customHeight="1" outlineLevel="2" x14ac:dyDescent="0.2">
      <c r="B47" s="78"/>
      <c r="C47" s="68" t="s">
        <v>69</v>
      </c>
      <c r="D47" s="36"/>
      <c r="E47" s="44"/>
      <c r="F47" s="5"/>
      <c r="G47" s="43"/>
    </row>
    <row r="48" spans="2:7" ht="15" customHeight="1" outlineLevel="2" x14ac:dyDescent="0.2">
      <c r="B48" s="102" t="s">
        <v>42</v>
      </c>
      <c r="C48" s="51" t="s">
        <v>32</v>
      </c>
      <c r="D48" s="82"/>
      <c r="E48" s="33"/>
      <c r="F48" s="22"/>
      <c r="G48" s="43"/>
    </row>
    <row r="49" spans="2:7" ht="15" customHeight="1" outlineLevel="2" x14ac:dyDescent="0.2">
      <c r="B49" s="104"/>
      <c r="C49" s="32" t="s">
        <v>122</v>
      </c>
      <c r="D49" s="41" t="s">
        <v>9</v>
      </c>
      <c r="E49" s="33">
        <f>30+5+5+5+3</f>
        <v>48</v>
      </c>
      <c r="F49" s="22"/>
      <c r="G49" s="43">
        <f t="shared" ref="G49" si="10">(F49*E49)</f>
        <v>0</v>
      </c>
    </row>
    <row r="50" spans="2:7" ht="15" customHeight="1" outlineLevel="2" x14ac:dyDescent="0.2">
      <c r="B50" s="104"/>
      <c r="C50" s="32" t="s">
        <v>108</v>
      </c>
      <c r="D50" s="41" t="s">
        <v>9</v>
      </c>
      <c r="E50" s="33">
        <f>18+26+40+20+6+10+10</f>
        <v>130</v>
      </c>
      <c r="F50" s="22"/>
      <c r="G50" s="43">
        <f t="shared" ref="G50:G52" si="11">(F50*E50)</f>
        <v>0</v>
      </c>
    </row>
    <row r="51" spans="2:7" ht="15" customHeight="1" outlineLevel="2" x14ac:dyDescent="0.2">
      <c r="B51" s="104"/>
      <c r="C51" s="32" t="s">
        <v>109</v>
      </c>
      <c r="D51" s="41" t="s">
        <v>9</v>
      </c>
      <c r="E51" s="33">
        <f>6+30</f>
        <v>36</v>
      </c>
      <c r="F51" s="22"/>
      <c r="G51" s="43">
        <f t="shared" si="11"/>
        <v>0</v>
      </c>
    </row>
    <row r="52" spans="2:7" ht="15" customHeight="1" outlineLevel="2" x14ac:dyDescent="0.2">
      <c r="B52" s="102" t="s">
        <v>83</v>
      </c>
      <c r="C52" s="76" t="s">
        <v>125</v>
      </c>
      <c r="D52" s="41" t="s">
        <v>0</v>
      </c>
      <c r="E52" s="33">
        <v>1</v>
      </c>
      <c r="F52" s="22"/>
      <c r="G52" s="43">
        <f t="shared" si="11"/>
        <v>0</v>
      </c>
    </row>
    <row r="53" spans="2:7" ht="15" customHeight="1" outlineLevel="2" x14ac:dyDescent="0.2">
      <c r="B53" s="104"/>
      <c r="C53" s="76" t="s">
        <v>127</v>
      </c>
      <c r="D53" s="41" t="s">
        <v>0</v>
      </c>
      <c r="E53" s="33">
        <v>9</v>
      </c>
      <c r="F53" s="22"/>
      <c r="G53" s="43">
        <f t="shared" ref="G53:G54" si="12">(F53*E53)</f>
        <v>0</v>
      </c>
    </row>
    <row r="54" spans="2:7" ht="15" customHeight="1" outlineLevel="2" x14ac:dyDescent="0.2">
      <c r="B54" s="104"/>
      <c r="C54" s="76" t="s">
        <v>126</v>
      </c>
      <c r="D54" s="41" t="s">
        <v>0</v>
      </c>
      <c r="E54" s="33">
        <v>3</v>
      </c>
      <c r="F54" s="22"/>
      <c r="G54" s="43">
        <f t="shared" si="12"/>
        <v>0</v>
      </c>
    </row>
    <row r="55" spans="2:7" ht="15" customHeight="1" outlineLevel="2" x14ac:dyDescent="0.2">
      <c r="B55" s="77" t="s">
        <v>84</v>
      </c>
      <c r="C55" s="42" t="s">
        <v>107</v>
      </c>
      <c r="D55" s="36" t="s">
        <v>100</v>
      </c>
      <c r="E55" s="33">
        <v>1</v>
      </c>
      <c r="F55" s="22"/>
      <c r="G55" s="43">
        <f t="shared" ref="G55" si="13">(F55*E55)</f>
        <v>0</v>
      </c>
    </row>
    <row r="56" spans="2:7" ht="15" customHeight="1" outlineLevel="2" thickBot="1" x14ac:dyDescent="0.25">
      <c r="B56" s="31"/>
      <c r="C56" s="108" t="s">
        <v>25</v>
      </c>
      <c r="D56" s="109"/>
      <c r="E56" s="109"/>
      <c r="F56" s="110"/>
      <c r="G56" s="100">
        <f>SUM(G41:G54)</f>
        <v>0</v>
      </c>
    </row>
    <row r="57" spans="2:7" ht="15" customHeight="1" outlineLevel="2" thickBot="1" x14ac:dyDescent="0.25">
      <c r="B57" s="40" t="s">
        <v>85</v>
      </c>
      <c r="C57" s="111" t="s">
        <v>33</v>
      </c>
      <c r="D57" s="112"/>
      <c r="E57" s="112"/>
      <c r="F57" s="112"/>
      <c r="G57" s="113"/>
    </row>
    <row r="58" spans="2:7" ht="15" customHeight="1" outlineLevel="2" x14ac:dyDescent="0.2">
      <c r="B58" s="134" t="s">
        <v>86</v>
      </c>
      <c r="C58" s="14" t="s">
        <v>32</v>
      </c>
      <c r="D58" s="82"/>
      <c r="E58" s="33"/>
      <c r="F58" s="22"/>
      <c r="G58" s="30"/>
    </row>
    <row r="59" spans="2:7" ht="15" customHeight="1" outlineLevel="2" x14ac:dyDescent="0.2">
      <c r="B59" s="104"/>
      <c r="C59" s="42" t="s">
        <v>74</v>
      </c>
      <c r="D59" s="41" t="s">
        <v>9</v>
      </c>
      <c r="E59" s="33">
        <f>80+25+60+25+60+10+12+10+5+5+5+3+10+10+10</f>
        <v>330</v>
      </c>
      <c r="F59" s="22"/>
      <c r="G59" s="43">
        <f>(F59*E59)</f>
        <v>0</v>
      </c>
    </row>
    <row r="60" spans="2:7" ht="15" customHeight="1" outlineLevel="2" x14ac:dyDescent="0.2">
      <c r="B60" s="104"/>
      <c r="C60" s="42" t="s">
        <v>119</v>
      </c>
      <c r="D60" s="41" t="s">
        <v>0</v>
      </c>
      <c r="E60" s="33">
        <v>15</v>
      </c>
      <c r="F60" s="22"/>
      <c r="G60" s="43">
        <f t="shared" ref="G60:G68" si="14">(F60*E60)</f>
        <v>0</v>
      </c>
    </row>
    <row r="61" spans="2:7" ht="15" customHeight="1" outlineLevel="2" x14ac:dyDescent="0.2">
      <c r="B61" s="104"/>
      <c r="C61" s="42" t="s">
        <v>110</v>
      </c>
      <c r="D61" s="41" t="s">
        <v>0</v>
      </c>
      <c r="E61" s="33">
        <v>1</v>
      </c>
      <c r="F61" s="22"/>
      <c r="G61" s="43">
        <f t="shared" ref="G61" si="15">(F61*E61)</f>
        <v>0</v>
      </c>
    </row>
    <row r="62" spans="2:7" ht="15" customHeight="1" outlineLevel="2" thickBot="1" x14ac:dyDescent="0.25">
      <c r="B62" s="31"/>
      <c r="C62" s="108" t="s">
        <v>31</v>
      </c>
      <c r="D62" s="109"/>
      <c r="E62" s="109"/>
      <c r="F62" s="110"/>
      <c r="G62" s="100">
        <f>SUM(G59:G61)</f>
        <v>0</v>
      </c>
    </row>
    <row r="63" spans="2:7" ht="15" customHeight="1" outlineLevel="2" x14ac:dyDescent="0.2">
      <c r="B63" s="84"/>
      <c r="C63" s="85"/>
      <c r="D63" s="81"/>
      <c r="E63" s="86"/>
      <c r="F63" s="87"/>
      <c r="G63" s="59"/>
    </row>
    <row r="64" spans="2:7" ht="15" customHeight="1" outlineLevel="2" thickBot="1" x14ac:dyDescent="0.25">
      <c r="B64" s="84"/>
      <c r="C64" s="85"/>
      <c r="D64" s="83"/>
      <c r="E64" s="86"/>
      <c r="F64" s="87"/>
      <c r="G64" s="59"/>
    </row>
    <row r="65" spans="2:7" ht="15" customHeight="1" outlineLevel="2" thickBot="1" x14ac:dyDescent="0.25">
      <c r="B65" s="40" t="s">
        <v>103</v>
      </c>
      <c r="C65" s="111" t="s">
        <v>102</v>
      </c>
      <c r="D65" s="112"/>
      <c r="E65" s="112"/>
      <c r="F65" s="112"/>
      <c r="G65" s="113"/>
    </row>
    <row r="66" spans="2:7" ht="15" customHeight="1" outlineLevel="2" x14ac:dyDescent="0.2">
      <c r="B66" s="91"/>
      <c r="C66" s="14" t="s">
        <v>32</v>
      </c>
      <c r="D66" s="67"/>
      <c r="E66" s="67"/>
      <c r="F66" s="67"/>
      <c r="G66" s="88"/>
    </row>
    <row r="67" spans="2:7" ht="15" customHeight="1" outlineLevel="2" x14ac:dyDescent="0.2">
      <c r="B67" s="104" t="s">
        <v>103</v>
      </c>
      <c r="C67" s="32" t="s">
        <v>75</v>
      </c>
      <c r="D67" s="36" t="s">
        <v>9</v>
      </c>
      <c r="E67" s="44">
        <v>125</v>
      </c>
      <c r="F67" s="5"/>
      <c r="G67" s="43">
        <f t="shared" si="14"/>
        <v>0</v>
      </c>
    </row>
    <row r="68" spans="2:7" ht="15" customHeight="1" outlineLevel="2" x14ac:dyDescent="0.2">
      <c r="B68" s="104"/>
      <c r="C68" s="32" t="s">
        <v>76</v>
      </c>
      <c r="D68" s="36" t="s">
        <v>0</v>
      </c>
      <c r="E68" s="44">
        <v>1</v>
      </c>
      <c r="F68" s="5"/>
      <c r="G68" s="43">
        <f t="shared" si="14"/>
        <v>0</v>
      </c>
    </row>
    <row r="69" spans="2:7" ht="15" customHeight="1" outlineLevel="2" thickBot="1" x14ac:dyDescent="0.25">
      <c r="B69" s="133"/>
      <c r="C69" s="52" t="s">
        <v>101</v>
      </c>
      <c r="D69" s="74" t="s">
        <v>0</v>
      </c>
      <c r="E69" s="53">
        <v>12</v>
      </c>
      <c r="F69" s="54"/>
      <c r="G69" s="55">
        <f t="shared" ref="G69" si="16">(F69*E69)</f>
        <v>0</v>
      </c>
    </row>
    <row r="70" spans="2:7" ht="15" customHeight="1" outlineLevel="2" thickBot="1" x14ac:dyDescent="0.25">
      <c r="B70" s="31"/>
      <c r="C70" s="108" t="s">
        <v>115</v>
      </c>
      <c r="D70" s="109"/>
      <c r="E70" s="109"/>
      <c r="F70" s="110"/>
      <c r="G70" s="100">
        <f>SUM(G67:G69)</f>
        <v>0</v>
      </c>
    </row>
    <row r="71" spans="2:7" ht="15" customHeight="1" outlineLevel="2" thickBot="1" x14ac:dyDescent="0.25">
      <c r="B71" s="40" t="s">
        <v>87</v>
      </c>
      <c r="C71" s="111" t="s">
        <v>35</v>
      </c>
      <c r="D71" s="112"/>
      <c r="E71" s="112"/>
      <c r="F71" s="112"/>
      <c r="G71" s="113"/>
    </row>
    <row r="72" spans="2:7" ht="15" customHeight="1" outlineLevel="2" x14ac:dyDescent="0.2">
      <c r="B72" s="35"/>
      <c r="C72" s="14" t="s">
        <v>32</v>
      </c>
      <c r="D72" s="58"/>
      <c r="E72" s="33"/>
      <c r="F72" s="22"/>
      <c r="G72" s="30"/>
    </row>
    <row r="73" spans="2:7" ht="15" customHeight="1" outlineLevel="2" x14ac:dyDescent="0.2">
      <c r="B73" s="75" t="s">
        <v>88</v>
      </c>
      <c r="C73" s="32" t="s">
        <v>112</v>
      </c>
      <c r="D73" s="41" t="s">
        <v>9</v>
      </c>
      <c r="E73" s="33">
        <f>80+10+35+70+20+80+10+10+10</f>
        <v>325</v>
      </c>
      <c r="F73" s="22"/>
      <c r="G73" s="43">
        <f t="shared" ref="G73" si="17">(F73*E73)</f>
        <v>0</v>
      </c>
    </row>
    <row r="74" spans="2:7" ht="15" customHeight="1" outlineLevel="2" x14ac:dyDescent="0.2">
      <c r="B74" s="57" t="s">
        <v>89</v>
      </c>
      <c r="C74" s="45" t="s">
        <v>129</v>
      </c>
      <c r="D74" s="41" t="s">
        <v>0</v>
      </c>
      <c r="E74" s="33">
        <v>10</v>
      </c>
      <c r="F74" s="22"/>
      <c r="G74" s="43">
        <f t="shared" ref="G74" si="18">(F74*E74)</f>
        <v>0</v>
      </c>
    </row>
    <row r="75" spans="2:7" ht="15" customHeight="1" outlineLevel="2" thickBot="1" x14ac:dyDescent="0.25">
      <c r="B75" s="31"/>
      <c r="C75" s="108" t="s">
        <v>34</v>
      </c>
      <c r="D75" s="109"/>
      <c r="E75" s="109"/>
      <c r="F75" s="110"/>
      <c r="G75" s="100">
        <f>SUM(G72:G74)</f>
        <v>0</v>
      </c>
    </row>
    <row r="76" spans="2:7" ht="15" customHeight="1" outlineLevel="2" thickBot="1" x14ac:dyDescent="0.25">
      <c r="B76" s="40" t="s">
        <v>90</v>
      </c>
      <c r="C76" s="111" t="s">
        <v>38</v>
      </c>
      <c r="D76" s="112"/>
      <c r="E76" s="112"/>
      <c r="F76" s="112"/>
      <c r="G76" s="113"/>
    </row>
    <row r="77" spans="2:7" ht="15" customHeight="1" outlineLevel="2" x14ac:dyDescent="0.2">
      <c r="B77" s="35"/>
      <c r="C77" s="14" t="s">
        <v>32</v>
      </c>
      <c r="D77" s="58"/>
      <c r="E77" s="33"/>
      <c r="F77" s="22"/>
      <c r="G77" s="30"/>
    </row>
    <row r="78" spans="2:7" ht="15" customHeight="1" outlineLevel="2" x14ac:dyDescent="0.2">
      <c r="B78" s="77" t="s">
        <v>91</v>
      </c>
      <c r="C78" s="32" t="s">
        <v>128</v>
      </c>
      <c r="D78" s="41" t="s">
        <v>9</v>
      </c>
      <c r="E78" s="33">
        <v>320</v>
      </c>
      <c r="F78" s="22"/>
      <c r="G78" s="43">
        <f t="shared" ref="G78:G80" si="19">(F78*E78)</f>
        <v>0</v>
      </c>
    </row>
    <row r="79" spans="2:7" ht="15" customHeight="1" outlineLevel="2" x14ac:dyDescent="0.2">
      <c r="B79" s="57" t="s">
        <v>92</v>
      </c>
      <c r="C79" s="32" t="s">
        <v>71</v>
      </c>
      <c r="D79" s="41" t="s">
        <v>0</v>
      </c>
      <c r="E79" s="33">
        <v>14</v>
      </c>
      <c r="F79" s="22"/>
      <c r="G79" s="43">
        <f t="shared" si="19"/>
        <v>0</v>
      </c>
    </row>
    <row r="80" spans="2:7" ht="15" customHeight="1" outlineLevel="2" x14ac:dyDescent="0.2">
      <c r="B80" s="57" t="s">
        <v>93</v>
      </c>
      <c r="C80" s="45" t="s">
        <v>45</v>
      </c>
      <c r="D80" s="41" t="s">
        <v>22</v>
      </c>
      <c r="E80" s="33">
        <f>14*0.6*0.6*0.7</f>
        <v>3.5279999999999996</v>
      </c>
      <c r="F80" s="22"/>
      <c r="G80" s="43">
        <f t="shared" si="19"/>
        <v>0</v>
      </c>
    </row>
    <row r="81" spans="2:7" ht="15" customHeight="1" outlineLevel="2" thickBot="1" x14ac:dyDescent="0.25">
      <c r="B81" s="31"/>
      <c r="C81" s="108" t="s">
        <v>41</v>
      </c>
      <c r="D81" s="109"/>
      <c r="E81" s="109"/>
      <c r="F81" s="110"/>
      <c r="G81" s="100">
        <f>SUM(G77:G80)</f>
        <v>0</v>
      </c>
    </row>
    <row r="82" spans="2:7" ht="15" customHeight="1" outlineLevel="2" thickBot="1" x14ac:dyDescent="0.25">
      <c r="B82" s="40" t="s">
        <v>94</v>
      </c>
      <c r="C82" s="111" t="s">
        <v>40</v>
      </c>
      <c r="D82" s="112"/>
      <c r="E82" s="112"/>
      <c r="F82" s="112"/>
      <c r="G82" s="113"/>
    </row>
    <row r="83" spans="2:7" ht="15" customHeight="1" outlineLevel="2" x14ac:dyDescent="0.2">
      <c r="B83" s="35"/>
      <c r="C83" s="14" t="s">
        <v>32</v>
      </c>
      <c r="D83" s="58"/>
      <c r="E83" s="33"/>
      <c r="F83" s="22"/>
      <c r="G83" s="30"/>
    </row>
    <row r="84" spans="2:7" ht="15" customHeight="1" outlineLevel="2" x14ac:dyDescent="0.2">
      <c r="B84" s="77" t="s">
        <v>96</v>
      </c>
      <c r="C84" s="32" t="s">
        <v>72</v>
      </c>
      <c r="D84" s="41" t="s">
        <v>9</v>
      </c>
      <c r="E84" s="33">
        <f>80+30+60+30+80+10+10+10</f>
        <v>310</v>
      </c>
      <c r="F84" s="22"/>
      <c r="G84" s="43">
        <f t="shared" ref="G84:G85" si="20">(F84*E84)</f>
        <v>0</v>
      </c>
    </row>
    <row r="85" spans="2:7" ht="15" customHeight="1" outlineLevel="2" x14ac:dyDescent="0.2">
      <c r="B85" s="77" t="s">
        <v>95</v>
      </c>
      <c r="C85" s="45" t="s">
        <v>104</v>
      </c>
      <c r="D85" s="41" t="s">
        <v>0</v>
      </c>
      <c r="E85" s="33">
        <v>10</v>
      </c>
      <c r="F85" s="22"/>
      <c r="G85" s="43">
        <f t="shared" si="20"/>
        <v>0</v>
      </c>
    </row>
    <row r="86" spans="2:7" ht="15" customHeight="1" outlineLevel="2" thickBot="1" x14ac:dyDescent="0.25">
      <c r="B86" s="31"/>
      <c r="C86" s="108" t="s">
        <v>116</v>
      </c>
      <c r="D86" s="109"/>
      <c r="E86" s="109"/>
      <c r="F86" s="110"/>
      <c r="G86" s="100">
        <f>SUM(G83:G85)</f>
        <v>0</v>
      </c>
    </row>
    <row r="87" spans="2:7" ht="13.5" customHeight="1" thickBot="1" x14ac:dyDescent="0.25">
      <c r="B87" s="18"/>
      <c r="C87" s="15"/>
      <c r="D87" s="16"/>
      <c r="E87" s="16"/>
      <c r="F87" s="19"/>
      <c r="G87" s="20"/>
    </row>
    <row r="88" spans="2:7" ht="13.5" thickBot="1" x14ac:dyDescent="0.25">
      <c r="B88" s="107"/>
      <c r="C88" s="107"/>
      <c r="D88" s="107"/>
      <c r="E88" s="105" t="s">
        <v>117</v>
      </c>
      <c r="F88" s="106"/>
      <c r="G88" s="11">
        <f>(G6+G12+G16+G21+G62+G30+G37+G56+G70+G75+G81+G86)</f>
        <v>0</v>
      </c>
    </row>
    <row r="89" spans="2:7" ht="13.5" thickBot="1" x14ac:dyDescent="0.25">
      <c r="B89" s="107"/>
      <c r="C89" s="107"/>
      <c r="D89" s="107"/>
      <c r="E89" s="105" t="s">
        <v>12</v>
      </c>
      <c r="F89" s="106"/>
      <c r="G89" s="10">
        <f>(G88)*2.1%</f>
        <v>0</v>
      </c>
    </row>
    <row r="90" spans="2:7" ht="13.5" thickBot="1" x14ac:dyDescent="0.25">
      <c r="B90" s="107"/>
      <c r="C90" s="107"/>
      <c r="D90" s="107"/>
      <c r="E90" s="105" t="s">
        <v>8</v>
      </c>
      <c r="F90" s="106"/>
      <c r="G90" s="9">
        <f>G89+G88</f>
        <v>0</v>
      </c>
    </row>
    <row r="91" spans="2:7" ht="5.25" customHeight="1" x14ac:dyDescent="0.2">
      <c r="B91" s="8"/>
      <c r="C91" s="8"/>
      <c r="D91" s="8"/>
      <c r="E91" s="8"/>
      <c r="F91" s="8"/>
      <c r="G91" s="7"/>
    </row>
  </sheetData>
  <mergeCells count="43">
    <mergeCell ref="B67:B69"/>
    <mergeCell ref="C65:G65"/>
    <mergeCell ref="C62:F62"/>
    <mergeCell ref="B58:B61"/>
    <mergeCell ref="C86:F86"/>
    <mergeCell ref="C71:G71"/>
    <mergeCell ref="C75:F75"/>
    <mergeCell ref="C76:G76"/>
    <mergeCell ref="C81:F81"/>
    <mergeCell ref="C56:F56"/>
    <mergeCell ref="C38:G38"/>
    <mergeCell ref="C82:G82"/>
    <mergeCell ref="C57:G57"/>
    <mergeCell ref="C70:F70"/>
    <mergeCell ref="C31:G31"/>
    <mergeCell ref="C37:F37"/>
    <mergeCell ref="B34:B36"/>
    <mergeCell ref="C30:F30"/>
    <mergeCell ref="B32:B33"/>
    <mergeCell ref="C32:G32"/>
    <mergeCell ref="C34:G34"/>
    <mergeCell ref="C21:F21"/>
    <mergeCell ref="C22:G22"/>
    <mergeCell ref="B1:G1"/>
    <mergeCell ref="B3:G3"/>
    <mergeCell ref="C17:G17"/>
    <mergeCell ref="C7:G7"/>
    <mergeCell ref="C12:F12"/>
    <mergeCell ref="C13:G13"/>
    <mergeCell ref="C16:F16"/>
    <mergeCell ref="C4:G4"/>
    <mergeCell ref="C6:F6"/>
    <mergeCell ref="E89:F89"/>
    <mergeCell ref="E90:F90"/>
    <mergeCell ref="B88:D88"/>
    <mergeCell ref="B89:D89"/>
    <mergeCell ref="B90:D90"/>
    <mergeCell ref="E88:F88"/>
    <mergeCell ref="B27:B28"/>
    <mergeCell ref="B40:B41"/>
    <mergeCell ref="B48:B51"/>
    <mergeCell ref="B52:B54"/>
    <mergeCell ref="B42:B44"/>
  </mergeCells>
  <pageMargins left="0.55118110236220474" right="0.75324675324675328" top="0.78740157480314965" bottom="0.98425196850393704" header="0.35433070866141736" footer="0.51181102362204722"/>
  <pageSetup paperSize="9" scale="74" fitToHeight="0" orientation="portrait" r:id="rId1"/>
  <headerFooter alignWithMargins="0">
    <oddHeader xml:space="preserve">&amp;C&amp;"Arial,Gras italique"&amp;8&amp;K00-044Commune desTrois-îlets  -  RECONSTRUCTION DE LA VOIRIE DU LOTISSEMENT GALICE &amp;"Arial,Gras"&amp;12&amp;K000000
D.P.G.F. -  LOT N°01 - V.R.D&amp;"Arial,Normal"
</oddHeader>
    <oddFooter>&amp;LDPGF-Reconstruction de la voirie du lotissement Galice - Commune des Trois-îlets&amp;R&amp;"Arial,Gras"Novembre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Lotissement GALICE</vt:lpstr>
      <vt:lpstr>'Lotissement GALICE'!Impression_des_titres</vt:lpstr>
      <vt:lpstr>'Lotissement GALICE'!Zone_d_impression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Lionel FIRMIN</cp:lastModifiedBy>
  <cp:lastPrinted>2018-11-12T14:21:02Z</cp:lastPrinted>
  <dcterms:created xsi:type="dcterms:W3CDTF">2013-10-18T15:56:02Z</dcterms:created>
  <dcterms:modified xsi:type="dcterms:W3CDTF">2018-11-26T13:06:36Z</dcterms:modified>
</cp:coreProperties>
</file>